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A" sheetId="1" state="visible" r:id="rId3"/>
    <sheet name="Mode d'emploi" sheetId="2" state="visible" r:id="rId4"/>
  </sheets>
  <definedNames>
    <definedName function="false" hidden="false" localSheetId="0" name="_xlnm.Print_Area" vbProcedure="false">CRA!$A$1:$F$54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<sst xmlns="http://schemas.openxmlformats.org/spreadsheetml/2006/main" count="43" uniqueCount="41">
  <si>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Compte rendu d'activité (CRA) mensuel</t>
  </si>
  <si>
    <t xml:space="preserve">Cellules jaunes : à remplir. Les autres cellules se calculent seules.</t>
  </si>
  <si>
    <t xml:space="preserve">Consultant / freelance</t>
  </si>
  <si>
    <t xml:space="preserve">Camille Martin</t>
  </si>
  <si>
    <t xml:space="preserve">Client</t>
  </si>
  <si>
    <t xml:space="preserve">Société Exemple</t>
  </si>
  <si>
    <t xml:space="preserve">Mission / projet</t>
  </si>
  <si>
    <t xml:space="preserve">Refonte application mobile</t>
  </si>
  <si>
    <t xml:space="preserve">Mois concerné</t>
  </si>
  <si>
    <t xml:space="preserve">1er du mois</t>
  </si>
  <si>
    <t xml:space="preserve">TJM (€ HT, facultatif)</t>
  </si>
  <si>
    <t xml:space="preserve">Date</t>
  </si>
  <si>
    <t xml:space="preserve">Jour</t>
  </si>
  <si>
    <t xml:space="preserve">Activité (jour)</t>
  </si>
  <si>
    <t xml:space="preserve">Type</t>
  </si>
  <si>
    <t xml:space="preserve">Tâches réalisées</t>
  </si>
  <si>
    <t xml:space="preserve">Heures</t>
  </si>
  <si>
    <t xml:space="preserve">Travaillé</t>
  </si>
  <si>
    <t xml:space="preserve">Atelier de cadrage, maquettes écran d'accueil</t>
  </si>
  <si>
    <t xml:space="preserve">Revue de code (matin)</t>
  </si>
  <si>
    <t xml:space="preserve">Congé</t>
  </si>
  <si>
    <t xml:space="preserve">Jours travaillés</t>
  </si>
  <si>
    <t xml:space="preserve">Les lignes sans type comptent comme travaillées.</t>
  </si>
  <si>
    <t xml:space="preserve">Jours de congé / absence</t>
  </si>
  <si>
    <t xml:space="preserve">Total des heures</t>
  </si>
  <si>
    <t xml:space="preserve">Montant HT (jours × TJM)</t>
  </si>
  <si>
    <t xml:space="preserve">Validation</t>
  </si>
  <si>
    <t xml:space="preserve">Signature du consultant :</t>
  </si>
  <si>
    <t xml:space="preserve">Signature du client :</t>
  </si>
  <si>
    <t xml:space="preserve">Date :</t>
  </si>
  <si>
    <t xml:space="preserve">Pour remplir ce CRA automatiquement à partir de votre temps réel : Clokizy, essai gratuit 7 jours sur clokizy.com</t>
  </si>
  <si>
    <t xml:space="preserve">Mode d'emploi du modèle de CRA</t>
  </si>
  <si>
    <t xml:space="preserve">1. Remplissez les cellules jaunes en haut : votre nom, le client, la mission et le mois (tapez le 1er du mois, par exemple 01/11/2026).</t>
  </si>
  <si>
    <t xml:space="preserve">2. Les dates et les jours de la semaine se créent seuls. Les week-ends sont grisés.</t>
  </si>
  <si>
    <t xml:space="preserve">3. Pour chaque jour, choisissez l'activité dans la liste : 1 (journée), 0,5 (demi-journée) ou 0.</t>
  </si>
  <si>
    <t xml:space="preserve">4. Choisissez le type : Travaillé, Congé, Férié, Absence ou Formation. Ajoutez les tâches réalisées si votre client les demande.</t>
  </si>
  <si>
    <t xml:space="preserve">5. Les totaux en bas se calculent seuls : jours travaillés, congés, heures et montant HT selon votre TJM.</t>
  </si>
  <si>
    <t xml:space="preserve">6. Imprimez ou enregistrez en PDF, puis faites signer par votre client.</t>
  </si>
  <si>
    <t xml:space="preserve">Les lignes 12 à 14 sont un exemple : effacez-les avant de remplir votre mois.</t>
  </si>
  <si>
    <t xml:space="preserve">Astuce : avec l'application Clokizy, vous notez votre temps au fil de la journée et vous reprenez les totaux ici en fin de mois.</t>
  </si>
  <si>
    <t xml:space="preserve">Essai gratuit 7 jours : https://www.clokizy.com/?src=modele-cra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</si>
</sst>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m\ yyyy"/>
    <numFmt numFmtId="166" formatCode="#,##0&quot; €&quot;"/>
    <numFmt numFmtId="167" formatCode="dd/mm/yyyy"/>
    <numFmt numFmtId="168" formatCode="0.0"/>
    <numFmt numFmtId="169" formatCode="0"/>
    <numFmt numFmtId="170" formatCode="#,##0.00&quot; €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151311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8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51311"/>
      <name val="Arial"/>
      <family val="0"/>
      <charset val="1"/>
    </font>
    <font>
      <b val="true"/>
      <sz val="11"/>
      <color rgb="FF151311"/>
      <name val="Arial"/>
      <family val="0"/>
      <charset val="1"/>
    </font>
    <font>
      <i val="true"/>
      <sz val="9"/>
      <color rgb="FF0E7C76"/>
      <name val="Arial"/>
      <family val="0"/>
      <charset val="1"/>
    </font>
    <font>
      <b val="true"/>
      <sz val="14"/>
      <color rgb="FF0E7C7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7C76"/>
        <bgColor rgb="FF008080"/>
      </patternFill>
    </fill>
    <fill>
      <patternFill patternType="solid">
        <fgColor rgb="FFFFF7D6"/>
        <bgColor rgb="FFEEEEEE"/>
      </patternFill>
    </fill>
    <fill>
      <patternFill patternType="solid">
        <fgColor rgb="FFEEEEEE"/>
        <bgColor rgb="FFE4E4E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2B4"/>
      </left>
      <right/>
      <top style="thin">
        <color rgb="FFC9C2B4"/>
      </top>
      <bottom style="thin">
        <color rgb="FFC9C2B4"/>
      </bottom>
      <diagonal/>
    </border>
    <border diagonalUp="false" diagonalDown="false">
      <left style="thin">
        <color rgb="FFC9C2B4"/>
      </left>
      <right style="thin">
        <color rgb="FFC9C2B4"/>
      </right>
      <top style="thin">
        <color rgb="FFC9C2B4"/>
      </top>
      <bottom style="thin">
        <color rgb="FFC9C2B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4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C76"/>
      <rgbColor rgb="FFC9C2B4"/>
      <rgbColor rgb="FF777777"/>
      <rgbColor rgb="FF9999FF"/>
      <rgbColor rgb="FF993366"/>
      <rgbColor rgb="FFFFF7D6"/>
      <rgbColor rgb="FFEEEEEE"/>
      <rgbColor rgb="FF660066"/>
      <rgbColor rgb="FFFF8080"/>
      <rgbColor rgb="FF0066CC"/>
      <rgbColor rgb="FFE4E4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513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lokizy.com/?src=modele-cra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44"/>
    <col collapsed="false" customWidth="true" hidden="false" outlineLevel="0" max="6" min="6" style="0" width="10"/>
    <col collapsed="false" customWidth="true" hidden="false" outlineLevel="0" max="7" min="7" style="0" width="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3"/>
      <c r="C4" s="4" t="s">
        <v>3</v>
      </c>
      <c r="D4" s="4"/>
      <c r="E4" s="4"/>
    </row>
    <row r="5" customFormat="false" ht="15" hidden="false" customHeight="false" outlineLevel="0" collapsed="false">
      <c r="A5" s="3" t="s">
        <v>4</v>
      </c>
      <c r="B5" s="3"/>
      <c r="C5" s="4" t="s">
        <v>5</v>
      </c>
      <c r="D5" s="4"/>
      <c r="E5" s="4"/>
    </row>
    <row r="6" customFormat="false" ht="15" hidden="false" customHeight="false" outlineLevel="0" collapsed="false">
      <c r="A6" s="3" t="s">
        <v>6</v>
      </c>
      <c r="B6" s="3"/>
      <c r="C6" s="4" t="s">
        <v>7</v>
      </c>
      <c r="D6" s="4"/>
      <c r="E6" s="4"/>
    </row>
    <row r="7" customFormat="false" ht="15" hidden="false" customHeight="false" outlineLevel="0" collapsed="false">
      <c r="A7" s="3" t="s">
        <v>8</v>
      </c>
      <c r="B7" s="3"/>
      <c r="C7" s="5" t="n">
        <v>46327</v>
      </c>
      <c r="D7" s="5"/>
      <c r="E7" s="5"/>
      <c r="F7" s="6" t="s">
        <v>9</v>
      </c>
    </row>
    <row r="8" customFormat="false" ht="15" hidden="false" customHeight="false" outlineLevel="0" collapsed="false">
      <c r="A8" s="3" t="s">
        <v>10</v>
      </c>
      <c r="B8" s="3"/>
      <c r="C8" s="7" t="n">
        <v>550</v>
      </c>
      <c r="D8" s="7"/>
      <c r="E8" s="7"/>
    </row>
    <row r="10" customFormat="false" ht="15" hidden="false" customHeight="false" outlineLevel="0" collapsed="false">
      <c r="A10" s="8" t="s">
        <v>11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16</v>
      </c>
    </row>
    <row r="11" customFormat="false" ht="15" hidden="false" customHeight="false" outlineLevel="0" collapsed="false">
      <c r="A11" s="9" t="n">
        <f aca="false">IF(1&lt;=DAY(EOMONTH($C$7,0)),DATE(YEAR($C$7),MONTH($C$7),1),"")</f>
        <v>46327</v>
      </c>
      <c r="B11" s="10" t="str">
        <f aca="false">IF(A11="","",CHOOSE(WEEKDAY(A11,2),"Lundi","Mardi","Mercredi","Jeudi","Vendredi","Samedi","Dimanche"))</f>
        <v>Dimanche</v>
      </c>
      <c r="C11" s="11"/>
      <c r="D11" s="12"/>
      <c r="E11" s="13"/>
      <c r="F11" s="11"/>
    </row>
    <row r="12" customFormat="false" ht="15" hidden="false" customHeight="false" outlineLevel="0" collapsed="false">
      <c r="A12" s="9" t="n">
        <f aca="false">IF(2&lt;=DAY(EOMONTH($C$7,0)),DATE(YEAR($C$7),MONTH($C$7),2),"")</f>
        <v>46328</v>
      </c>
      <c r="B12" s="10" t="str">
        <f aca="false">IF(A12="","",CHOOSE(WEEKDAY(A12,2),"Lundi","Mardi","Mercredi","Jeudi","Vendredi","Samedi","Dimanche"))</f>
        <v>Lundi</v>
      </c>
      <c r="C12" s="11" t="n">
        <v>1</v>
      </c>
      <c r="D12" s="12" t="s">
        <v>17</v>
      </c>
      <c r="E12" s="13" t="s">
        <v>18</v>
      </c>
      <c r="F12" s="11" t="n">
        <v>7.5</v>
      </c>
    </row>
    <row r="13" customFormat="false" ht="15" hidden="false" customHeight="false" outlineLevel="0" collapsed="false">
      <c r="A13" s="9" t="n">
        <f aca="false">IF(3&lt;=DAY(EOMONTH($C$7,0)),DATE(YEAR($C$7),MONTH($C$7),3),"")</f>
        <v>46329</v>
      </c>
      <c r="B13" s="10" t="str">
        <f aca="false">IF(A13="","",CHOOSE(WEEKDAY(A13,2),"Lundi","Mardi","Mercredi","Jeudi","Vendredi","Samedi","Dimanche"))</f>
        <v>Mardi</v>
      </c>
      <c r="C13" s="11" t="n">
        <v>0.5</v>
      </c>
      <c r="D13" s="12" t="s">
        <v>17</v>
      </c>
      <c r="E13" s="13" t="s">
        <v>19</v>
      </c>
      <c r="F13" s="11" t="n">
        <v>3.5</v>
      </c>
    </row>
    <row r="14" customFormat="false" ht="15" hidden="false" customHeight="false" outlineLevel="0" collapsed="false">
      <c r="A14" s="9" t="n">
        <f aca="false">IF(4&lt;=DAY(EOMONTH($C$7,0)),DATE(YEAR($C$7),MONTH($C$7),4),"")</f>
        <v>46330</v>
      </c>
      <c r="B14" s="10" t="str">
        <f aca="false">IF(A14="","",CHOOSE(WEEKDAY(A14,2),"Lundi","Mardi","Mercredi","Jeudi","Vendredi","Samedi","Dimanche"))</f>
        <v>Mercredi</v>
      </c>
      <c r="C14" s="11" t="n">
        <v>0</v>
      </c>
      <c r="D14" s="12" t="s">
        <v>20</v>
      </c>
      <c r="E14" s="13"/>
      <c r="F14" s="11"/>
    </row>
    <row r="15" customFormat="false" ht="15" hidden="false" customHeight="false" outlineLevel="0" collapsed="false">
      <c r="A15" s="9" t="n">
        <f aca="false">IF(5&lt;=DAY(EOMONTH($C$7,0)),DATE(YEAR($C$7),MONTH($C$7),5),"")</f>
        <v>46331</v>
      </c>
      <c r="B15" s="10" t="str">
        <f aca="false">IF(A15="","",CHOOSE(WEEKDAY(A15,2),"Lundi","Mardi","Mercredi","Jeudi","Vendredi","Samedi","Dimanche"))</f>
        <v>Jeudi</v>
      </c>
      <c r="C15" s="11"/>
      <c r="D15" s="12"/>
      <c r="E15" s="13"/>
      <c r="F15" s="11"/>
    </row>
    <row r="16" customFormat="false" ht="15" hidden="false" customHeight="false" outlineLevel="0" collapsed="false">
      <c r="A16" s="9" t="n">
        <f aca="false">IF(6&lt;=DAY(EOMONTH($C$7,0)),DATE(YEAR($C$7),MONTH($C$7),6),"")</f>
        <v>46332</v>
      </c>
      <c r="B16" s="10" t="str">
        <f aca="false">IF(A16="","",CHOOSE(WEEKDAY(A16,2),"Lundi","Mardi","Mercredi","Jeudi","Vendredi","Samedi","Dimanche"))</f>
        <v>Vendredi</v>
      </c>
      <c r="C16" s="11"/>
      <c r="D16" s="12"/>
      <c r="E16" s="13"/>
      <c r="F16" s="11"/>
    </row>
    <row r="17" customFormat="false" ht="15" hidden="false" customHeight="false" outlineLevel="0" collapsed="false">
      <c r="A17" s="9" t="n">
        <f aca="false">IF(7&lt;=DAY(EOMONTH($C$7,0)),DATE(YEAR($C$7),MONTH($C$7),7),"")</f>
        <v>46333</v>
      </c>
      <c r="B17" s="10" t="str">
        <f aca="false">IF(A17="","",CHOOSE(WEEKDAY(A17,2),"Lundi","Mardi","Mercredi","Jeudi","Vendredi","Samedi","Dimanche"))</f>
        <v>Samedi</v>
      </c>
      <c r="C17" s="11"/>
      <c r="D17" s="12"/>
      <c r="E17" s="13"/>
      <c r="F17" s="11"/>
    </row>
    <row r="18" customFormat="false" ht="15" hidden="false" customHeight="false" outlineLevel="0" collapsed="false">
      <c r="A18" s="9" t="n">
        <f aca="false">IF(8&lt;=DAY(EOMONTH($C$7,0)),DATE(YEAR($C$7),MONTH($C$7),8),"")</f>
        <v>46334</v>
      </c>
      <c r="B18" s="10" t="str">
        <f aca="false">IF(A18="","",CHOOSE(WEEKDAY(A18,2),"Lundi","Mardi","Mercredi","Jeudi","Vendredi","Samedi","Dimanche"))</f>
        <v>Dimanche</v>
      </c>
      <c r="C18" s="11"/>
      <c r="D18" s="12"/>
      <c r="E18" s="13"/>
      <c r="F18" s="11"/>
    </row>
    <row r="19" customFormat="false" ht="15" hidden="false" customHeight="false" outlineLevel="0" collapsed="false">
      <c r="A19" s="9" t="n">
        <f aca="false">IF(9&lt;=DAY(EOMONTH($C$7,0)),DATE(YEAR($C$7),MONTH($C$7),9),"")</f>
        <v>46335</v>
      </c>
      <c r="B19" s="10" t="str">
        <f aca="false">IF(A19="","",CHOOSE(WEEKDAY(A19,2),"Lundi","Mardi","Mercredi","Jeudi","Vendredi","Samedi","Dimanche"))</f>
        <v>Lundi</v>
      </c>
      <c r="C19" s="11"/>
      <c r="D19" s="12"/>
      <c r="E19" s="13"/>
      <c r="F19" s="11"/>
    </row>
    <row r="20" customFormat="false" ht="15" hidden="false" customHeight="false" outlineLevel="0" collapsed="false">
      <c r="A20" s="9" t="n">
        <f aca="false">IF(10&lt;=DAY(EOMONTH($C$7,0)),DATE(YEAR($C$7),MONTH($C$7),10),"")</f>
        <v>46336</v>
      </c>
      <c r="B20" s="10" t="str">
        <f aca="false">IF(A20="","",CHOOSE(WEEKDAY(A20,2),"Lundi","Mardi","Mercredi","Jeudi","Vendredi","Samedi","Dimanche"))</f>
        <v>Mardi</v>
      </c>
      <c r="C20" s="11"/>
      <c r="D20" s="12"/>
      <c r="E20" s="13"/>
      <c r="F20" s="11"/>
    </row>
    <row r="21" customFormat="false" ht="15" hidden="false" customHeight="false" outlineLevel="0" collapsed="false">
      <c r="A21" s="9" t="n">
        <f aca="false">IF(11&lt;=DAY(EOMONTH($C$7,0)),DATE(YEAR($C$7),MONTH($C$7),11),"")</f>
        <v>46337</v>
      </c>
      <c r="B21" s="10" t="str">
        <f aca="false">IF(A21="","",CHOOSE(WEEKDAY(A21,2),"Lundi","Mardi","Mercredi","Jeudi","Vendredi","Samedi","Dimanche"))</f>
        <v>Mercredi</v>
      </c>
      <c r="C21" s="11"/>
      <c r="D21" s="12"/>
      <c r="E21" s="13"/>
      <c r="F21" s="11"/>
    </row>
    <row r="22" customFormat="false" ht="15" hidden="false" customHeight="false" outlineLevel="0" collapsed="false">
      <c r="A22" s="9" t="n">
        <f aca="false">IF(12&lt;=DAY(EOMONTH($C$7,0)),DATE(YEAR($C$7),MONTH($C$7),12),"")</f>
        <v>46338</v>
      </c>
      <c r="B22" s="10" t="str">
        <f aca="false">IF(A22="","",CHOOSE(WEEKDAY(A22,2),"Lundi","Mardi","Mercredi","Jeudi","Vendredi","Samedi","Dimanche"))</f>
        <v>Jeudi</v>
      </c>
      <c r="C22" s="11"/>
      <c r="D22" s="12"/>
      <c r="E22" s="13"/>
      <c r="F22" s="11"/>
    </row>
    <row r="23" customFormat="false" ht="15" hidden="false" customHeight="false" outlineLevel="0" collapsed="false">
      <c r="A23" s="9" t="n">
        <f aca="false">IF(13&lt;=DAY(EOMONTH($C$7,0)),DATE(YEAR($C$7),MONTH($C$7),13),"")</f>
        <v>46339</v>
      </c>
      <c r="B23" s="10" t="str">
        <f aca="false">IF(A23="","",CHOOSE(WEEKDAY(A23,2),"Lundi","Mardi","Mercredi","Jeudi","Vendredi","Samedi","Dimanche"))</f>
        <v>Vendredi</v>
      </c>
      <c r="C23" s="11"/>
      <c r="D23" s="12"/>
      <c r="E23" s="13"/>
      <c r="F23" s="11"/>
    </row>
    <row r="24" customFormat="false" ht="15" hidden="false" customHeight="false" outlineLevel="0" collapsed="false">
      <c r="A24" s="9" t="n">
        <f aca="false">IF(14&lt;=DAY(EOMONTH($C$7,0)),DATE(YEAR($C$7),MONTH($C$7),14),"")</f>
        <v>46340</v>
      </c>
      <c r="B24" s="10" t="str">
        <f aca="false">IF(A24="","",CHOOSE(WEEKDAY(A24,2),"Lundi","Mardi","Mercredi","Jeudi","Vendredi","Samedi","Dimanche"))</f>
        <v>Samedi</v>
      </c>
      <c r="C24" s="11"/>
      <c r="D24" s="12"/>
      <c r="E24" s="13"/>
      <c r="F24" s="11"/>
    </row>
    <row r="25" customFormat="false" ht="15" hidden="false" customHeight="false" outlineLevel="0" collapsed="false">
      <c r="A25" s="9" t="n">
        <f aca="false">IF(15&lt;=DAY(EOMONTH($C$7,0)),DATE(YEAR($C$7),MONTH($C$7),15),"")</f>
        <v>46341</v>
      </c>
      <c r="B25" s="10" t="str">
        <f aca="false">IF(A25="","",CHOOSE(WEEKDAY(A25,2),"Lundi","Mardi","Mercredi","Jeudi","Vendredi","Samedi","Dimanche"))</f>
        <v>Dimanche</v>
      </c>
      <c r="C25" s="11"/>
      <c r="D25" s="12"/>
      <c r="E25" s="13"/>
      <c r="F25" s="11"/>
    </row>
    <row r="26" customFormat="false" ht="15" hidden="false" customHeight="false" outlineLevel="0" collapsed="false">
      <c r="A26" s="9" t="n">
        <f aca="false">IF(16&lt;=DAY(EOMONTH($C$7,0)),DATE(YEAR($C$7),MONTH($C$7),16),"")</f>
        <v>46342</v>
      </c>
      <c r="B26" s="10" t="str">
        <f aca="false">IF(A26="","",CHOOSE(WEEKDAY(A26,2),"Lundi","Mardi","Mercredi","Jeudi","Vendredi","Samedi","Dimanche"))</f>
        <v>Lundi</v>
      </c>
      <c r="C26" s="11"/>
      <c r="D26" s="12"/>
      <c r="E26" s="13"/>
      <c r="F26" s="11"/>
    </row>
    <row r="27" customFormat="false" ht="15" hidden="false" customHeight="false" outlineLevel="0" collapsed="false">
      <c r="A27" s="9" t="n">
        <f aca="false">IF(17&lt;=DAY(EOMONTH($C$7,0)),DATE(YEAR($C$7),MONTH($C$7),17),"")</f>
        <v>46343</v>
      </c>
      <c r="B27" s="10" t="str">
        <f aca="false">IF(A27="","",CHOOSE(WEEKDAY(A27,2),"Lundi","Mardi","Mercredi","Jeudi","Vendredi","Samedi","Dimanche"))</f>
        <v>Mardi</v>
      </c>
      <c r="C27" s="11"/>
      <c r="D27" s="12"/>
      <c r="E27" s="13"/>
      <c r="F27" s="11"/>
    </row>
    <row r="28" customFormat="false" ht="15" hidden="false" customHeight="false" outlineLevel="0" collapsed="false">
      <c r="A28" s="9" t="n">
        <f aca="false">IF(18&lt;=DAY(EOMONTH($C$7,0)),DATE(YEAR($C$7),MONTH($C$7),18),"")</f>
        <v>46344</v>
      </c>
      <c r="B28" s="10" t="str">
        <f aca="false">IF(A28="","",CHOOSE(WEEKDAY(A28,2),"Lundi","Mardi","Mercredi","Jeudi","Vendredi","Samedi","Dimanche"))</f>
        <v>Mercredi</v>
      </c>
      <c r="C28" s="11"/>
      <c r="D28" s="12"/>
      <c r="E28" s="13"/>
      <c r="F28" s="11"/>
    </row>
    <row r="29" customFormat="false" ht="15" hidden="false" customHeight="false" outlineLevel="0" collapsed="false">
      <c r="A29" s="9" t="n">
        <f aca="false">IF(19&lt;=DAY(EOMONTH($C$7,0)),DATE(YEAR($C$7),MONTH($C$7),19),"")</f>
        <v>46345</v>
      </c>
      <c r="B29" s="10" t="str">
        <f aca="false">IF(A29="","",CHOOSE(WEEKDAY(A29,2),"Lundi","Mardi","Mercredi","Jeudi","Vendredi","Samedi","Dimanche"))</f>
        <v>Jeudi</v>
      </c>
      <c r="C29" s="11"/>
      <c r="D29" s="12"/>
      <c r="E29" s="13"/>
      <c r="F29" s="11"/>
    </row>
    <row r="30" customFormat="false" ht="15" hidden="false" customHeight="false" outlineLevel="0" collapsed="false">
      <c r="A30" s="9" t="n">
        <f aca="false">IF(20&lt;=DAY(EOMONTH($C$7,0)),DATE(YEAR($C$7),MONTH($C$7),20),"")</f>
        <v>46346</v>
      </c>
      <c r="B30" s="10" t="str">
        <f aca="false">IF(A30="","",CHOOSE(WEEKDAY(A30,2),"Lundi","Mardi","Mercredi","Jeudi","Vendredi","Samedi","Dimanche"))</f>
        <v>Vendredi</v>
      </c>
      <c r="C30" s="11"/>
      <c r="D30" s="12"/>
      <c r="E30" s="13"/>
      <c r="F30" s="11"/>
    </row>
    <row r="31" customFormat="false" ht="15" hidden="false" customHeight="false" outlineLevel="0" collapsed="false">
      <c r="A31" s="9" t="n">
        <f aca="false">IF(21&lt;=DAY(EOMONTH($C$7,0)),DATE(YEAR($C$7),MONTH($C$7),21),"")</f>
        <v>46347</v>
      </c>
      <c r="B31" s="10" t="str">
        <f aca="false">IF(A31="","",CHOOSE(WEEKDAY(A31,2),"Lundi","Mardi","Mercredi","Jeudi","Vendredi","Samedi","Dimanche"))</f>
        <v>Samedi</v>
      </c>
      <c r="C31" s="11"/>
      <c r="D31" s="12"/>
      <c r="E31" s="13"/>
      <c r="F31" s="11"/>
    </row>
    <row r="32" customFormat="false" ht="15" hidden="false" customHeight="false" outlineLevel="0" collapsed="false">
      <c r="A32" s="9" t="n">
        <f aca="false">IF(22&lt;=DAY(EOMONTH($C$7,0)),DATE(YEAR($C$7),MONTH($C$7),22),"")</f>
        <v>46348</v>
      </c>
      <c r="B32" s="10" t="str">
        <f aca="false">IF(A32="","",CHOOSE(WEEKDAY(A32,2),"Lundi","Mardi","Mercredi","Jeudi","Vendredi","Samedi","Dimanche"))</f>
        <v>Dimanche</v>
      </c>
      <c r="C32" s="11"/>
      <c r="D32" s="12"/>
      <c r="E32" s="13"/>
      <c r="F32" s="11"/>
    </row>
    <row r="33" customFormat="false" ht="15" hidden="false" customHeight="false" outlineLevel="0" collapsed="false">
      <c r="A33" s="9" t="n">
        <f aca="false">IF(23&lt;=DAY(EOMONTH($C$7,0)),DATE(YEAR($C$7),MONTH($C$7),23),"")</f>
        <v>46349</v>
      </c>
      <c r="B33" s="10" t="str">
        <f aca="false">IF(A33="","",CHOOSE(WEEKDAY(A33,2),"Lundi","Mardi","Mercredi","Jeudi","Vendredi","Samedi","Dimanche"))</f>
        <v>Lundi</v>
      </c>
      <c r="C33" s="11"/>
      <c r="D33" s="12"/>
      <c r="E33" s="13"/>
      <c r="F33" s="11"/>
    </row>
    <row r="34" customFormat="false" ht="15" hidden="false" customHeight="false" outlineLevel="0" collapsed="false">
      <c r="A34" s="9" t="n">
        <f aca="false">IF(24&lt;=DAY(EOMONTH($C$7,0)),DATE(YEAR($C$7),MONTH($C$7),24),"")</f>
        <v>46350</v>
      </c>
      <c r="B34" s="10" t="str">
        <f aca="false">IF(A34="","",CHOOSE(WEEKDAY(A34,2),"Lundi","Mardi","Mercredi","Jeudi","Vendredi","Samedi","Dimanche"))</f>
        <v>Mardi</v>
      </c>
      <c r="C34" s="11"/>
      <c r="D34" s="12"/>
      <c r="E34" s="13"/>
      <c r="F34" s="11"/>
    </row>
    <row r="35" customFormat="false" ht="15" hidden="false" customHeight="false" outlineLevel="0" collapsed="false">
      <c r="A35" s="9" t="n">
        <f aca="false">IF(25&lt;=DAY(EOMONTH($C$7,0)),DATE(YEAR($C$7),MONTH($C$7),25),"")</f>
        <v>46351</v>
      </c>
      <c r="B35" s="10" t="str">
        <f aca="false">IF(A35="","",CHOOSE(WEEKDAY(A35,2),"Lundi","Mardi","Mercredi","Jeudi","Vendredi","Samedi","Dimanche"))</f>
        <v>Mercredi</v>
      </c>
      <c r="C35" s="11"/>
      <c r="D35" s="12"/>
      <c r="E35" s="13"/>
      <c r="F35" s="11"/>
    </row>
    <row r="36" customFormat="false" ht="15" hidden="false" customHeight="false" outlineLevel="0" collapsed="false">
      <c r="A36" s="9" t="n">
        <f aca="false">IF(26&lt;=DAY(EOMONTH($C$7,0)),DATE(YEAR($C$7),MONTH($C$7),26),"")</f>
        <v>46352</v>
      </c>
      <c r="B36" s="10" t="str">
        <f aca="false">IF(A36="","",CHOOSE(WEEKDAY(A36,2),"Lundi","Mardi","Mercredi","Jeudi","Vendredi","Samedi","Dimanche"))</f>
        <v>Jeudi</v>
      </c>
      <c r="C36" s="11"/>
      <c r="D36" s="12"/>
      <c r="E36" s="13"/>
      <c r="F36" s="11"/>
    </row>
    <row r="37" customFormat="false" ht="15" hidden="false" customHeight="false" outlineLevel="0" collapsed="false">
      <c r="A37" s="9" t="n">
        <f aca="false">IF(27&lt;=DAY(EOMONTH($C$7,0)),DATE(YEAR($C$7),MONTH($C$7),27),"")</f>
        <v>46353</v>
      </c>
      <c r="B37" s="10" t="str">
        <f aca="false">IF(A37="","",CHOOSE(WEEKDAY(A37,2),"Lundi","Mardi","Mercredi","Jeudi","Vendredi","Samedi","Dimanche"))</f>
        <v>Vendredi</v>
      </c>
      <c r="C37" s="11"/>
      <c r="D37" s="12"/>
      <c r="E37" s="13"/>
      <c r="F37" s="11"/>
    </row>
    <row r="38" customFormat="false" ht="15" hidden="false" customHeight="false" outlineLevel="0" collapsed="false">
      <c r="A38" s="9" t="n">
        <f aca="false">IF(28&lt;=DAY(EOMONTH($C$7,0)),DATE(YEAR($C$7),MONTH($C$7),28),"")</f>
        <v>46354</v>
      </c>
      <c r="B38" s="10" t="str">
        <f aca="false">IF(A38="","",CHOOSE(WEEKDAY(A38,2),"Lundi","Mardi","Mercredi","Jeudi","Vendredi","Samedi","Dimanche"))</f>
        <v>Samedi</v>
      </c>
      <c r="C38" s="11"/>
      <c r="D38" s="12"/>
      <c r="E38" s="13"/>
      <c r="F38" s="11"/>
    </row>
    <row r="39" customFormat="false" ht="15" hidden="false" customHeight="false" outlineLevel="0" collapsed="false">
      <c r="A39" s="9" t="n">
        <f aca="false">IF(29&lt;=DAY(EOMONTH($C$7,0)),DATE(YEAR($C$7),MONTH($C$7),29),"")</f>
        <v>46355</v>
      </c>
      <c r="B39" s="10" t="str">
        <f aca="false">IF(A39="","",CHOOSE(WEEKDAY(A39,2),"Lundi","Mardi","Mercredi","Jeudi","Vendredi","Samedi","Dimanche"))</f>
        <v>Dimanche</v>
      </c>
      <c r="C39" s="11"/>
      <c r="D39" s="12"/>
      <c r="E39" s="13"/>
      <c r="F39" s="11"/>
    </row>
    <row r="40" customFormat="false" ht="15" hidden="false" customHeight="false" outlineLevel="0" collapsed="false">
      <c r="A40" s="9" t="n">
        <f aca="false">IF(30&lt;=DAY(EOMONTH($C$7,0)),DATE(YEAR($C$7),MONTH($C$7),30),"")</f>
        <v>46356</v>
      </c>
      <c r="B40" s="10" t="str">
        <f aca="false">IF(A40="","",CHOOSE(WEEKDAY(A40,2),"Lundi","Mardi","Mercredi","Jeudi","Vendredi","Samedi","Dimanche"))</f>
        <v>Lundi</v>
      </c>
      <c r="C40" s="11"/>
      <c r="D40" s="12"/>
      <c r="E40" s="13"/>
      <c r="F40" s="11"/>
    </row>
    <row r="41" customFormat="false" ht="15" hidden="false" customHeight="false" outlineLevel="0" collapsed="false">
      <c r="A41" s="9" t="str">
        <f aca="false">IF(31&lt;=DAY(EOMONTH($C$7,0)),DATE(YEAR($C$7),MONTH($C$7),31),"")</f>
        <v/>
      </c>
      <c r="B41" s="10" t="str">
        <f aca="false">IF(A41="","",CHOOSE(WEEKDAY(A41,2),"Lundi","Mardi","Mercredi","Jeudi","Vendredi","Samedi","Dimanche"))</f>
        <v/>
      </c>
      <c r="C41" s="11"/>
      <c r="D41" s="12"/>
      <c r="E41" s="13"/>
      <c r="F41" s="11"/>
    </row>
    <row r="43" customFormat="false" ht="15" hidden="false" customHeight="false" outlineLevel="0" collapsed="false">
      <c r="A43" s="14" t="s">
        <v>21</v>
      </c>
      <c r="B43" s="14"/>
      <c r="C43" s="15" t="n">
        <f aca="false">SUMIFS(C11:C41,D11:D41,"Travaillé")+SUMIFS(C11:C41,D11:D41,"")</f>
        <v>1.5</v>
      </c>
      <c r="D43" s="6" t="s">
        <v>22</v>
      </c>
    </row>
    <row r="44" customFormat="false" ht="15" hidden="false" customHeight="false" outlineLevel="0" collapsed="false">
      <c r="A44" s="14" t="s">
        <v>23</v>
      </c>
      <c r="B44" s="14"/>
      <c r="C44" s="16" t="n">
        <f aca="false">COUNTIF(D11:D41,"Congé")+COUNTIF(D11:D41,"Absence")</f>
        <v>1</v>
      </c>
    </row>
    <row r="45" customFormat="false" ht="15" hidden="false" customHeight="false" outlineLevel="0" collapsed="false">
      <c r="A45" s="14" t="s">
        <v>24</v>
      </c>
      <c r="B45" s="14"/>
      <c r="C45" s="15" t="n">
        <f aca="false">SUM(F11:F41)</f>
        <v>11</v>
      </c>
    </row>
    <row r="46" customFormat="false" ht="15" hidden="false" customHeight="false" outlineLevel="0" collapsed="false">
      <c r="A46" s="14" t="s">
        <v>25</v>
      </c>
      <c r="B46" s="14"/>
      <c r="C46" s="17" t="n">
        <f aca="false">C43*C8</f>
        <v>825</v>
      </c>
    </row>
    <row r="49" customFormat="false" ht="15" hidden="false" customHeight="false" outlineLevel="0" collapsed="false">
      <c r="A49" s="18" t="s">
        <v>26</v>
      </c>
    </row>
    <row r="50" customFormat="false" ht="27.75" hidden="false" customHeight="true" outlineLevel="0" collapsed="false">
      <c r="A50" s="19" t="s">
        <v>27</v>
      </c>
      <c r="D50" s="19" t="s">
        <v>28</v>
      </c>
    </row>
    <row r="51" customFormat="false" ht="15" hidden="false" customHeight="false" outlineLevel="0" collapsed="false">
      <c r="A51" s="19" t="s">
        <v>29</v>
      </c>
      <c r="D51" s="19" t="s">
        <v>29</v>
      </c>
    </row>
    <row r="54" customFormat="false" ht="11.9" hidden="false" customHeight="false" outlineLevel="0" collapsed="false">
      <c r="A54" s="20" t="s">
        <v>30</v>
      </c>
      <c r="B54" s="20"/>
      <c r="C54" s="20"/>
      <c r="D54" s="20"/>
      <c r="E54" s="20"/>
      <c r="F54" s="20"/>
    </row>
  </sheetData>
  <mergeCells count="17">
    <mergeCell ref="A1:F1"/>
    <mergeCell ref="A2:F2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43:B43"/>
    <mergeCell ref="A44:B44"/>
    <mergeCell ref="A45:B45"/>
    <mergeCell ref="A46:B46"/>
    <mergeCell ref="A54:F54"/>
  </mergeCells>
  <conditionalFormatting sqref="A11:F41">
    <cfRule type="expression" priority="2" aboveAverage="0" equalAverage="0" bottom="0" percent="0" rank="0" text="" dxfId="0">
      <formula>AND($A11&lt;&gt;"",WEEKDAY($A11,2)&gt;5)</formula>
    </cfRule>
  </conditionalFormatting>
  <dataValidations count="2">
    <dataValidation allowBlank="true" error="Saisissez 1, 0,5 ou 0" errorStyle="stop" operator="between" showDropDown="false" showErrorMessage="true" showInputMessage="false" sqref="C11:C41" type="list">
      <formula1>"1,0.5,0"</formula1>
      <formula2>0</formula2>
    </dataValidation>
    <dataValidation allowBlank="true" errorStyle="stop" operator="between" showDropDown="false" showErrorMessage="false" showInputMessage="false" sqref="D11:D41" type="list">
      <formula1>"Travaillé,Congé,Férié,Absence,Formation"</formula1>
      <formula2>0</formula2>
    </dataValidation>
  </dataValidations>
  <hyperlinks>
    <hyperlink ref="A54" r:id="rId1" display="Pour remplir ce CRA automatiquement à partir de votre temps réel : Clokizy, essai gratuit 7 jours sur clokizy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7.35" hidden="false" customHeight="false" outlineLevel="0" collapsed="false">
      <c r="A1" s="21" t="s">
        <v>31</v>
      </c>
    </row>
    <row r="2" customFormat="false" ht="15" hidden="false" customHeight="false" outlineLevel="0" collapsed="false">
      <c r="A2" s="22"/>
    </row>
    <row r="3" customFormat="false" ht="23.85" hidden="false" customHeight="false" outlineLevel="0" collapsed="false">
      <c r="A3" s="22" t="s">
        <v>32</v>
      </c>
    </row>
    <row r="4" customFormat="false" ht="15" hidden="false" customHeight="false" outlineLevel="0" collapsed="false">
      <c r="A4" s="22" t="s">
        <v>33</v>
      </c>
    </row>
    <row r="5" customFormat="false" ht="15" hidden="false" customHeight="false" outlineLevel="0" collapsed="false">
      <c r="A5" s="22" t="s">
        <v>34</v>
      </c>
    </row>
    <row r="6" customFormat="false" ht="23.85" hidden="false" customHeight="false" outlineLevel="0" collapsed="false">
      <c r="A6" s="22" t="s">
        <v>35</v>
      </c>
    </row>
    <row r="7" customFormat="false" ht="15" hidden="false" customHeight="false" outlineLevel="0" collapsed="false">
      <c r="A7" s="22" t="s">
        <v>36</v>
      </c>
    </row>
    <row r="8" customFormat="false" ht="15" hidden="false" customHeight="false" outlineLevel="0" collapsed="false">
      <c r="A8" s="22" t="s">
        <v>37</v>
      </c>
    </row>
    <row r="9" customFormat="false" ht="15" hidden="false" customHeight="false" outlineLevel="0" collapsed="false">
      <c r="A9" s="22"/>
    </row>
    <row r="10" customFormat="false" ht="15" hidden="false" customHeight="false" outlineLevel="0" collapsed="false">
      <c r="A10" s="22" t="s">
        <v>38</v>
      </c>
    </row>
    <row r="11" customFormat="false" ht="15" hidden="false" customHeight="false" outlineLevel="0" collapsed="false">
      <c r="A11" s="22"/>
    </row>
    <row r="12" customFormat="false" ht="23.85" hidden="false" customHeight="false" outlineLevel="0" collapsed="false">
      <c r="A12" s="22" t="s">
        <v>39</v>
      </c>
    </row>
    <row r="13" customFormat="false" ht="15" hidden="false" customHeight="false" outlineLevel="0" collapsed="false">
      <c r="A13" s="22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2026-10-09T17:15:55Z</dcterms:created>
  <dc:creator>openpyxl</dc:creator>
  <dc:description/>
  <dc:language>en-US</dc:language>
  <cp:lastModifiedBy/>
  <dcterms:modified xsi:type="dcterms:W3CDTF">2026-10-09T17:15:55Z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